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35" activeTab="0"/>
  </bookViews>
  <sheets>
    <sheet name="Bieu 4 2022" sheetId="1" r:id="rId1"/>
  </sheets>
  <definedNames>
    <definedName name="_xlnm.Print_Titles" localSheetId="0">'Bieu 4 2022'!$8:$8</definedName>
  </definedNames>
  <calcPr fullCalcOnLoad="1"/>
</workbook>
</file>

<file path=xl/sharedStrings.xml><?xml version="1.0" encoding="utf-8"?>
<sst xmlns="http://schemas.openxmlformats.org/spreadsheetml/2006/main" count="80" uniqueCount="63">
  <si>
    <t>Nội dung</t>
  </si>
  <si>
    <t>A</t>
  </si>
  <si>
    <t>I</t>
  </si>
  <si>
    <t xml:space="preserve"> Số thu phí, lệ phí</t>
  </si>
  <si>
    <t>Lệ phí</t>
  </si>
  <si>
    <t>Phí</t>
  </si>
  <si>
    <t>II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</si>
  <si>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</si>
  <si>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</si>
  <si>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</si>
  <si>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</si>
  <si>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</si>
  <si>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</si>
  <si>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</si>
  <si>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</si>
  <si>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</si>
  <si>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</si>
  <si>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</si>
  <si>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Nguồn ngân sách trong nước</t>
  </si>
  <si>
    <t>1.1</t>
  </si>
  <si>
    <t>1.2</t>
  </si>
  <si>
    <t>(Dùng cho đơn vị dự toán cấp trên và đơn vị</t>
  </si>
  <si>
    <t xml:space="preserve"> dự toán sử dụng ngân sách nhà nước)</t>
  </si>
  <si>
    <t>Số 
TT</t>
  </si>
  <si>
    <t>Tổng số liệu báo cáo
 quyết toán</t>
  </si>
  <si>
    <t>Tổng số liệu quyết toán
 được duyệt</t>
  </si>
  <si>
    <t>Chênh lệch</t>
  </si>
  <si>
    <t>5=4-3</t>
  </si>
  <si>
    <t>Quyết toán thu, chi, nộp ngân sách phí, lệ phí</t>
  </si>
  <si>
    <t>Chi từ nguồn thu phí được khấu trừ hoặc để lại</t>
  </si>
  <si>
    <t>Quyết toán chi ngân sách nhà nước</t>
  </si>
  <si>
    <t>- Chi cho con người</t>
  </si>
  <si>
    <t>- Chi hoạt động</t>
  </si>
  <si>
    <t>Số quyết toán được duyệt chi tiết từng đơn vị trực thuộc (nếu có đơn vị trực thuộc)</t>
  </si>
  <si>
    <t xml:space="preserve">  Đơn vị: Sở Xây dựng Đồng nai</t>
  </si>
  <si>
    <t xml:space="preserve"> Chương: 419</t>
  </si>
  <si>
    <t>- KP phục vụ thu xử phạt vi phạm hành chính sau thanh tra</t>
  </si>
  <si>
    <t>- KP phục vụ thu lệ phí</t>
  </si>
  <si>
    <t>- Lệ phí TB tiếp nhận công bố QH</t>
  </si>
  <si>
    <t>- Lệ phí cấp chứng chỉ hành nghề</t>
  </si>
  <si>
    <t>- Lệ phí cấp giấy phép xây dựng</t>
  </si>
  <si>
    <t>- Lệ phí cấp giấy phép quy hoạch</t>
  </si>
  <si>
    <t>- Phí thẩm định dự án đầu tư</t>
  </si>
  <si>
    <t>- Phí thẩm định bản vẽ thi công</t>
  </si>
  <si>
    <t>- Phí thẩm định báo cáo kinh tế kỹ thuật</t>
  </si>
  <si>
    <t>- Phí thẩm định nghiên cứu khả thi</t>
  </si>
  <si>
    <t>- Phí thẩm định thiết kế cơ sở</t>
  </si>
  <si>
    <t>- Phí thẩm định đồ án quy hoạch</t>
  </si>
  <si>
    <t xml:space="preserve">          ĐV tính:  đồng</t>
  </si>
  <si>
    <t>(Kèm theo Quyết định số  …………./QĐ-SXD  ngày ……../………/…………..của Sở Xây dựng Đồng Nai )</t>
  </si>
  <si>
    <t xml:space="preserve">- KP Thanh toán Tư vấn xác định đơn giá nhân công xây dựng; đơn giá ca máy, thiết bị thi công, giá thuê máy và thiết bị thi công xây dựng trên địa bàn tỉnh Đồng Nai </t>
  </si>
  <si>
    <t xml:space="preserve"> QUYẾT TOÁN THU - CHI NGÂN SÁCH NHÀ NƯỚC NĂM 2022</t>
  </si>
  <si>
    <t xml:space="preserve">- KP Thanh toán Tư vấn thu nhập, tính toán chỉ số giá xây dựng </t>
  </si>
  <si>
    <t>-Sửa chữa, cải tạo Trụ sở làm việc Sở Xây dựng Đồng Nai</t>
  </si>
  <si>
    <t>- Chi phí lập các bộ đơn giá xây dựng công trình trên địa bàn tỉnh Đồng Nai</t>
  </si>
  <si>
    <t>- Kinh phí may trang phục thanh tra</t>
  </si>
  <si>
    <t>-Trợ cấp thôi việc</t>
  </si>
  <si>
    <t>-Nâng cấp trang thông tin điện tử</t>
  </si>
  <si>
    <t>- Tư vấn xây dựng định đơn giá mức giá đối với rác thải nguy hại phát sinh trong hoạt động thu gom rác tại địa điểm thu hồi chất thải nguy hại trên địa bàn tỉnh</t>
  </si>
  <si>
    <t>- Trang bị xe ô tô bán tải</t>
  </si>
  <si>
    <t>-Tư vấn lập Đề cương và dự toán chi tiết dự án Ứng dụng công nghệ quản lý hệ thống hạ tầng kỹ thuật đô thị trực tuyến đối với cây xanh đô thị trên nền công nghệ bản đồ số (GIS)</t>
  </si>
  <si>
    <t xml:space="preserve">-Lập nhiệm vụ điều chỉnh tổng thể quy hoạch chung xây dựng tỷ lệ 1/5000 Dự án: Khu tổng kho trung chuyển Miền Đông </t>
  </si>
  <si>
    <t xml:space="preserve">- KP Trợ cấp tết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</si>
</sst>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_ * #,##0.0_ ;_ * \-#,##0.0_ ;_ * &quot;-&quot;??_ ;_ @_ "/>
    <numFmt numFmtId="184" formatCode="_ * #,##0_ ;_ * \-#,##0_ ;_ * &quot;-&quot;??_ ;_ @_ "/>
  </numFmts>
  <fonts count="47">
    <font>
      <sz val="11"/>
      <color indexed="9"/>
      <name val="Arial"/>
      <family val="2"/>
    </font>
    <font>
      <sz val="12"/>
      <color indexed="9"/>
      <name val="Times New Roman"/>
      <family val="2"/>
    </font>
    <font>
      <i/>
      <sz val="12"/>
      <color indexed="9"/>
      <name val="Times New Roman"/>
      <family val="1"/>
    </font>
    <font>
      <b/>
      <sz val="12"/>
      <color indexed="9"/>
      <name val="Times New Roman"/>
      <family val="1"/>
    </font>
    <font>
      <b/>
      <i/>
      <sz val="12"/>
      <color indexed="9"/>
      <name val="Times New Roman"/>
      <family val="1"/>
    </font>
    <font>
      <i/>
      <sz val="12"/>
      <color indexed="9"/>
      <name val=".VnTime"/>
      <family val="2"/>
    </font>
    <font>
      <sz val="12"/>
      <color indexed="9"/>
      <name val="Arial"/>
      <family val="2"/>
    </font>
    <font>
      <sz val="12"/>
      <color indexed="9"/>
      <name val=".VnTime"/>
      <family val="2"/>
    </font>
    <font>
      <sz val="11"/>
      <color indexed="9"/>
      <name val="Calibri"/>
      <family val="2"/>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2"/>
      <color theme="1"/>
      <name val="Times New Roma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color indexed="63"/>
      </right>
      <top>
        <color indexed="63"/>
      </top>
      <bottom style="thin">
        <color indexed="9"/>
      </bottom>
    </border>
    <border>
      <left style="thin"/>
      <right style="thin"/>
      <top style="thin"/>
      <bottom style="thin"/>
    </border>
  </borders>
  <cellStyleXfs count="63">
    <xf numFmtId="0" fontId="0" fillId="0" borderId="0" applyFill="0" applyProtection="0">
      <alignment/>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6" fontId="8" fillId="0" borderId="0" applyFont="0" applyFill="0" applyBorder="0" applyAlignment="0" applyProtection="0"/>
    <xf numFmtId="177"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5" applyNumberFormat="0" applyFill="0" applyAlignment="0" applyProtection="0"/>
    <xf numFmtId="0" fontId="42" fillId="31" borderId="0" applyNumberFormat="0" applyBorder="0" applyAlignment="0" applyProtection="0"/>
    <xf numFmtId="0" fontId="8" fillId="32" borderId="6" applyNumberFormat="0" applyFont="0" applyAlignment="0" applyProtection="0"/>
    <xf numFmtId="0" fontId="43" fillId="27" borderId="7" applyNumberFormat="0" applyAlignment="0" applyProtection="0"/>
    <xf numFmtId="9" fontId="8"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0" borderId="0" applyNumberFormat="0" applyFill="0" applyBorder="0" applyAlignment="0" applyProtection="0"/>
  </cellStyleXfs>
  <cellXfs count="43">
    <xf numFmtId="0" fontId="0" fillId="0" borderId="0" xfId="0" applyFill="1" applyAlignment="1" applyProtection="1">
      <alignment/>
      <protection/>
    </xf>
    <xf numFmtId="0" fontId="3" fillId="0" borderId="0" xfId="0" applyFont="1" applyFill="1" applyAlignment="1" applyProtection="1">
      <alignment/>
      <protection/>
    </xf>
    <xf numFmtId="0" fontId="1" fillId="0" borderId="0" xfId="0" applyFont="1" applyFill="1" applyAlignment="1" applyProtection="1">
      <alignment/>
      <protection/>
    </xf>
    <xf numFmtId="0" fontId="1" fillId="0" borderId="0" xfId="0" applyFont="1" applyFill="1" applyAlignment="1" applyProtection="1">
      <alignment horizontal="center"/>
      <protection/>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xf>
    <xf numFmtId="0" fontId="3" fillId="0" borderId="9" xfId="0" applyFont="1" applyFill="1" applyBorder="1" applyAlignment="1" applyProtection="1">
      <alignment horizontal="center"/>
      <protection/>
    </xf>
    <xf numFmtId="0" fontId="3" fillId="0" borderId="9" xfId="0" applyFont="1" applyFill="1" applyBorder="1" applyAlignment="1" applyProtection="1">
      <alignment wrapText="1"/>
      <protection/>
    </xf>
    <xf numFmtId="0" fontId="4" fillId="0" borderId="9" xfId="0" applyFont="1" applyFill="1" applyBorder="1" applyAlignment="1" applyProtection="1">
      <alignment horizontal="center"/>
      <protection/>
    </xf>
    <xf numFmtId="0" fontId="1" fillId="0" borderId="9" xfId="0" applyFont="1" applyFill="1" applyBorder="1" applyAlignment="1" applyProtection="1">
      <alignment horizontal="center"/>
      <protection/>
    </xf>
    <xf numFmtId="0" fontId="1" fillId="0" borderId="9" xfId="0" applyFont="1" applyFill="1" applyBorder="1" applyAlignment="1" applyProtection="1">
      <alignment wrapText="1"/>
      <protection/>
    </xf>
    <xf numFmtId="0" fontId="6" fillId="0" borderId="0" xfId="0" applyFont="1" applyFill="1" applyAlignment="1" applyProtection="1">
      <alignment/>
      <protection/>
    </xf>
    <xf numFmtId="0" fontId="6" fillId="0" borderId="0" xfId="0" applyFont="1" applyFill="1" applyAlignment="1" applyProtection="1">
      <alignment horizontal="center"/>
      <protection/>
    </xf>
    <xf numFmtId="0" fontId="4" fillId="0" borderId="9" xfId="0" applyFont="1" applyFill="1" applyBorder="1" applyAlignment="1" applyProtection="1">
      <alignment wrapText="1"/>
      <protection/>
    </xf>
    <xf numFmtId="3" fontId="1" fillId="0" borderId="0" xfId="0" applyNumberFormat="1" applyFont="1" applyFill="1" applyAlignment="1" applyProtection="1">
      <alignment/>
      <protection/>
    </xf>
    <xf numFmtId="0" fontId="1" fillId="0" borderId="9" xfId="0" applyFont="1" applyFill="1" applyBorder="1" applyAlignment="1" applyProtection="1" quotePrefix="1">
      <alignment wrapText="1"/>
      <protection/>
    </xf>
    <xf numFmtId="3" fontId="1" fillId="0" borderId="9"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3" fontId="1" fillId="0" borderId="9" xfId="0" applyNumberFormat="1" applyFont="1" applyFill="1" applyBorder="1" applyAlignment="1" applyProtection="1">
      <alignment horizontal="center" vertical="center"/>
      <protection/>
    </xf>
    <xf numFmtId="0" fontId="1" fillId="0" borderId="9" xfId="0" applyFont="1" applyFill="1" applyBorder="1" applyAlignment="1" applyProtection="1" quotePrefix="1">
      <alignment horizontal="left" wrapText="1"/>
      <protection/>
    </xf>
    <xf numFmtId="3" fontId="2" fillId="0" borderId="9" xfId="0" applyNumberFormat="1" applyFont="1" applyFill="1" applyBorder="1" applyAlignment="1" applyProtection="1">
      <alignment horizontal="right"/>
      <protection/>
    </xf>
    <xf numFmtId="3" fontId="1" fillId="0" borderId="9" xfId="0" applyNumberFormat="1" applyFont="1" applyFill="1" applyBorder="1" applyAlignment="1" applyProtection="1">
      <alignment horizontal="right"/>
      <protection/>
    </xf>
    <xf numFmtId="3" fontId="1" fillId="0" borderId="9" xfId="0" applyNumberFormat="1" applyFont="1" applyFill="1" applyBorder="1" applyAlignment="1" applyProtection="1">
      <alignment horizontal="right" vertical="top" wrapText="1"/>
      <protection/>
    </xf>
    <xf numFmtId="3" fontId="2" fillId="0" borderId="9" xfId="0" applyNumberFormat="1" applyFont="1" applyFill="1" applyBorder="1" applyAlignment="1" applyProtection="1">
      <alignment horizontal="right" vertical="top" wrapText="1"/>
      <protection/>
    </xf>
    <xf numFmtId="3" fontId="5" fillId="0" borderId="9" xfId="0" applyNumberFormat="1" applyFont="1" applyFill="1" applyBorder="1" applyAlignment="1" applyProtection="1">
      <alignment horizontal="right"/>
      <protection/>
    </xf>
    <xf numFmtId="3" fontId="7" fillId="0" borderId="9" xfId="0" applyNumberFormat="1" applyFont="1" applyFill="1" applyBorder="1" applyAlignment="1" applyProtection="1">
      <alignment horizontal="right"/>
      <protection/>
    </xf>
    <xf numFmtId="3" fontId="3" fillId="0" borderId="9" xfId="0" applyNumberFormat="1" applyFont="1" applyFill="1" applyBorder="1" applyAlignment="1" applyProtection="1">
      <alignment horizontal="right"/>
      <protection/>
    </xf>
    <xf numFmtId="3" fontId="4" fillId="0" borderId="9" xfId="0" applyNumberFormat="1" applyFont="1" applyFill="1" applyBorder="1" applyAlignment="1" applyProtection="1">
      <alignment horizontal="right"/>
      <protection/>
    </xf>
    <xf numFmtId="3" fontId="3" fillId="0" borderId="9" xfId="0" applyNumberFormat="1" applyFont="1" applyFill="1" applyBorder="1" applyAlignment="1" applyProtection="1">
      <alignment horizontal="right" vertical="top" wrapText="1"/>
      <protection/>
    </xf>
    <xf numFmtId="0" fontId="1" fillId="0" borderId="0" xfId="0" applyFont="1" applyFill="1" applyAlignment="1" applyProtection="1">
      <alignment horizontal="center"/>
      <protection/>
    </xf>
    <xf numFmtId="0" fontId="2" fillId="0" borderId="11" xfId="0" applyFont="1" applyFill="1" applyBorder="1" applyAlignment="1" applyProtection="1">
      <alignment horizontal="right"/>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2" fillId="0" borderId="0" xfId="0" applyFont="1" applyFill="1" applyAlignment="1" applyProtection="1">
      <alignment horizontal="center"/>
      <protection/>
    </xf>
    <xf numFmtId="0" fontId="1" fillId="0" borderId="10" xfId="0" applyFont="1" applyFill="1" applyBorder="1" applyAlignment="1" applyProtection="1">
      <alignment horizontal="center"/>
      <protection/>
    </xf>
    <xf numFmtId="0" fontId="1" fillId="0" borderId="10" xfId="0" applyFont="1" applyFill="1" applyBorder="1" applyAlignment="1" applyProtection="1" quotePrefix="1">
      <alignment horizontal="left" wrapText="1"/>
      <protection/>
    </xf>
    <xf numFmtId="3" fontId="1" fillId="0" borderId="10" xfId="0" applyNumberFormat="1" applyFont="1" applyFill="1" applyBorder="1" applyAlignment="1" applyProtection="1">
      <alignment horizontal="right"/>
      <protection/>
    </xf>
    <xf numFmtId="3" fontId="2" fillId="0" borderId="10" xfId="0" applyNumberFormat="1" applyFont="1" applyFill="1" applyBorder="1" applyAlignment="1" applyProtection="1">
      <alignment horizontal="right"/>
      <protection/>
    </xf>
    <xf numFmtId="0" fontId="1" fillId="0" borderId="12" xfId="0" applyFont="1" applyFill="1" applyBorder="1" applyAlignment="1" applyProtection="1">
      <alignment horizontal="center"/>
      <protection/>
    </xf>
    <xf numFmtId="184" fontId="1" fillId="0" borderId="12" xfId="42" applyNumberFormat="1" applyFont="1" applyFill="1" applyBorder="1" applyAlignment="1" applyProtection="1">
      <alignment/>
      <protection/>
    </xf>
    <xf numFmtId="0" fontId="6" fillId="0" borderId="12" xfId="0" applyFont="1" applyFill="1" applyBorder="1" applyAlignment="1" applyProtection="1">
      <alignment/>
      <protection/>
    </xf>
    <xf numFmtId="0" fontId="1" fillId="0" borderId="12" xfId="0" applyFont="1" applyFill="1" applyBorder="1" applyAlignment="1" applyProtection="1" quotePrefix="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G63"/>
  <sheetViews>
    <sheetView tabSelected="1" zoomScalePageLayoutView="0" workbookViewId="0" topLeftCell="A1">
      <selection activeCell="B51" sqref="B51"/>
    </sheetView>
  </sheetViews>
  <sheetFormatPr defaultColWidth="9.00390625" defaultRowHeight="14.25"/>
  <cols>
    <col min="1" max="1" width="3.75390625" style="13" bestFit="1" customWidth="1"/>
    <col min="2" max="2" width="38.25390625" style="12" customWidth="1"/>
    <col min="3" max="3" width="15.625" style="12" customWidth="1"/>
    <col min="4" max="4" width="14.75390625" style="12" customWidth="1"/>
    <col min="5" max="5" width="8.50390625" style="12" customWidth="1"/>
    <col min="6" max="6" width="13.00390625" style="12" customWidth="1"/>
    <col min="7" max="7" width="13.50390625" style="12" bestFit="1" customWidth="1"/>
  </cols>
  <sheetData>
    <row r="1" spans="1:3" s="12" customFormat="1" ht="18.75" customHeight="1">
      <c r="A1" s="32" t="s">
        <v>34</v>
      </c>
      <c r="B1" s="32"/>
      <c r="C1" s="1"/>
    </row>
    <row r="2" spans="1:3" s="12" customFormat="1" ht="15.75" customHeight="1">
      <c r="A2" s="32" t="s">
        <v>35</v>
      </c>
      <c r="B2" s="32"/>
      <c r="C2" s="1"/>
    </row>
    <row r="3" spans="1:6" s="12" customFormat="1" ht="15.75" customHeight="1">
      <c r="A3" s="33" t="s">
        <v>51</v>
      </c>
      <c r="B3" s="33"/>
      <c r="C3" s="33"/>
      <c r="D3" s="33"/>
      <c r="E3" s="33"/>
      <c r="F3" s="33"/>
    </row>
    <row r="4" spans="1:6" s="2" customFormat="1" ht="15.75" customHeight="1">
      <c r="A4" s="34" t="s">
        <v>49</v>
      </c>
      <c r="B4" s="34"/>
      <c r="C4" s="34"/>
      <c r="D4" s="34"/>
      <c r="E4" s="34"/>
      <c r="F4" s="34"/>
    </row>
    <row r="5" spans="1:6" s="12" customFormat="1" ht="15.75" customHeight="1">
      <c r="A5" s="30" t="s">
        <v>21</v>
      </c>
      <c r="B5" s="30"/>
      <c r="C5" s="30"/>
      <c r="D5" s="30"/>
      <c r="E5" s="30"/>
      <c r="F5" s="30"/>
    </row>
    <row r="6" spans="1:6" s="12" customFormat="1" ht="15.75" customHeight="1">
      <c r="A6" s="30" t="s">
        <v>22</v>
      </c>
      <c r="B6" s="30"/>
      <c r="C6" s="30"/>
      <c r="D6" s="30"/>
      <c r="E6" s="30"/>
      <c r="F6" s="30"/>
    </row>
    <row r="7" spans="1:6" s="12" customFormat="1" ht="15.75" customHeight="1">
      <c r="A7" s="3"/>
      <c r="B7" s="2"/>
      <c r="C7" s="31"/>
      <c r="D7" s="31"/>
      <c r="E7" s="31" t="s">
        <v>48</v>
      </c>
      <c r="F7" s="31"/>
    </row>
    <row r="8" spans="1:6" s="12" customFormat="1" ht="95.25" customHeight="1">
      <c r="A8" s="4" t="s">
        <v>23</v>
      </c>
      <c r="B8" s="5" t="s">
        <v>0</v>
      </c>
      <c r="C8" s="17" t="s">
        <v>24</v>
      </c>
      <c r="D8" s="17" t="s">
        <v>25</v>
      </c>
      <c r="E8" s="18" t="s">
        <v>26</v>
      </c>
      <c r="F8" s="18" t="s">
        <v>33</v>
      </c>
    </row>
    <row r="9" spans="1:6" s="12" customFormat="1" ht="15.75" customHeight="1">
      <c r="A9" s="6">
        <v>1</v>
      </c>
      <c r="B9" s="6">
        <v>2</v>
      </c>
      <c r="C9" s="19">
        <v>3</v>
      </c>
      <c r="D9" s="19">
        <v>4</v>
      </c>
      <c r="E9" s="19" t="s">
        <v>27</v>
      </c>
      <c r="F9" s="19">
        <v>6</v>
      </c>
    </row>
    <row r="10" spans="1:6" s="2" customFormat="1" ht="15.75" customHeight="1">
      <c r="A10" s="7" t="s">
        <v>1</v>
      </c>
      <c r="B10" s="8" t="s">
        <v>28</v>
      </c>
      <c r="C10" s="21"/>
      <c r="D10" s="21"/>
      <c r="E10" s="21"/>
      <c r="F10" s="21"/>
    </row>
    <row r="11" spans="1:6" s="2" customFormat="1" ht="15.75" customHeight="1">
      <c r="A11" s="7" t="s">
        <v>2</v>
      </c>
      <c r="B11" s="8" t="s">
        <v>3</v>
      </c>
      <c r="C11" s="28">
        <f>C12+C17</f>
        <v>1072012398</v>
      </c>
      <c r="D11" s="28">
        <f>D12+D17</f>
        <v>1072012398</v>
      </c>
      <c r="E11" s="28">
        <f>E12+E17</f>
        <v>0</v>
      </c>
      <c r="F11" s="22"/>
    </row>
    <row r="12" spans="1:6" s="2" customFormat="1" ht="15.75" customHeight="1">
      <c r="A12" s="7">
        <v>1</v>
      </c>
      <c r="B12" s="8" t="s">
        <v>4</v>
      </c>
      <c r="C12" s="29">
        <f>SUM(C13:C16)</f>
        <v>391545000</v>
      </c>
      <c r="D12" s="29">
        <f>SUM(D13:D16)</f>
        <v>391545000</v>
      </c>
      <c r="E12" s="27">
        <f>C12-D12</f>
        <v>0</v>
      </c>
      <c r="F12" s="22"/>
    </row>
    <row r="13" spans="1:6" s="2" customFormat="1" ht="15.75" customHeight="1">
      <c r="A13" s="10"/>
      <c r="B13" s="16" t="s">
        <v>38</v>
      </c>
      <c r="C13" s="23">
        <v>11250000</v>
      </c>
      <c r="D13" s="22">
        <f>C13</f>
        <v>11250000</v>
      </c>
      <c r="E13" s="22">
        <f>C13-D13</f>
        <v>0</v>
      </c>
      <c r="F13" s="22"/>
    </row>
    <row r="14" spans="1:6" s="2" customFormat="1" ht="15.75" customHeight="1">
      <c r="A14" s="10"/>
      <c r="B14" s="16" t="s">
        <v>39</v>
      </c>
      <c r="C14" s="23">
        <v>377700000</v>
      </c>
      <c r="D14" s="22">
        <f>C14</f>
        <v>377700000</v>
      </c>
      <c r="E14" s="22">
        <f>C14-D14</f>
        <v>0</v>
      </c>
      <c r="F14" s="22"/>
    </row>
    <row r="15" spans="1:6" s="2" customFormat="1" ht="15.75" customHeight="1">
      <c r="A15" s="10"/>
      <c r="B15" s="16" t="s">
        <v>40</v>
      </c>
      <c r="C15" s="23">
        <v>2595000</v>
      </c>
      <c r="D15" s="22">
        <f>C15</f>
        <v>2595000</v>
      </c>
      <c r="E15" s="22">
        <f>C15-D15</f>
        <v>0</v>
      </c>
      <c r="F15" s="22"/>
    </row>
    <row r="16" spans="1:6" s="2" customFormat="1" ht="15.75" customHeight="1">
      <c r="A16" s="10"/>
      <c r="B16" s="16" t="s">
        <v>41</v>
      </c>
      <c r="C16" s="23">
        <v>0</v>
      </c>
      <c r="D16" s="22">
        <f>C16</f>
        <v>0</v>
      </c>
      <c r="E16" s="22">
        <f>C16-D16</f>
        <v>0</v>
      </c>
      <c r="F16" s="22"/>
    </row>
    <row r="17" spans="1:6" s="1" customFormat="1" ht="15.75" customHeight="1">
      <c r="A17" s="7">
        <v>2</v>
      </c>
      <c r="B17" s="8" t="s">
        <v>5</v>
      </c>
      <c r="C17" s="29">
        <f>SUM(C18:C23)</f>
        <v>680467398</v>
      </c>
      <c r="D17" s="29">
        <f>SUM(D18:D23)</f>
        <v>680467398</v>
      </c>
      <c r="E17" s="27"/>
      <c r="F17" s="27"/>
    </row>
    <row r="18" spans="1:6" s="2" customFormat="1" ht="15.75" customHeight="1">
      <c r="A18" s="10"/>
      <c r="B18" s="16" t="s">
        <v>42</v>
      </c>
      <c r="C18" s="23">
        <v>3312000</v>
      </c>
      <c r="D18" s="22">
        <f aca="true" t="shared" si="0" ref="D18:D23">C18</f>
        <v>3312000</v>
      </c>
      <c r="E18" s="22">
        <f aca="true" t="shared" si="1" ref="E18:E23">C18-D18</f>
        <v>0</v>
      </c>
      <c r="F18" s="22"/>
    </row>
    <row r="19" spans="1:6" s="2" customFormat="1" ht="15.75" customHeight="1">
      <c r="A19" s="10"/>
      <c r="B19" s="16" t="s">
        <v>43</v>
      </c>
      <c r="C19" s="23">
        <v>13844000</v>
      </c>
      <c r="D19" s="22">
        <f t="shared" si="0"/>
        <v>13844000</v>
      </c>
      <c r="E19" s="22">
        <f t="shared" si="1"/>
        <v>0</v>
      </c>
      <c r="F19" s="22"/>
    </row>
    <row r="20" spans="1:6" s="2" customFormat="1" ht="15.75" customHeight="1">
      <c r="A20" s="10"/>
      <c r="B20" s="16" t="s">
        <v>44</v>
      </c>
      <c r="C20" s="23">
        <v>8325000</v>
      </c>
      <c r="D20" s="22">
        <f t="shared" si="0"/>
        <v>8325000</v>
      </c>
      <c r="E20" s="22">
        <f t="shared" si="1"/>
        <v>0</v>
      </c>
      <c r="F20" s="22"/>
    </row>
    <row r="21" spans="1:6" s="2" customFormat="1" ht="15.75" customHeight="1">
      <c r="A21" s="10"/>
      <c r="B21" s="16" t="s">
        <v>45</v>
      </c>
      <c r="C21" s="23">
        <v>215854000</v>
      </c>
      <c r="D21" s="22">
        <f t="shared" si="0"/>
        <v>215854000</v>
      </c>
      <c r="E21" s="22">
        <f t="shared" si="1"/>
        <v>0</v>
      </c>
      <c r="F21" s="22"/>
    </row>
    <row r="22" spans="1:6" s="2" customFormat="1" ht="15.75" customHeight="1">
      <c r="A22" s="10"/>
      <c r="B22" s="16" t="s">
        <v>46</v>
      </c>
      <c r="C22" s="24">
        <v>0</v>
      </c>
      <c r="D22" s="22">
        <f t="shared" si="0"/>
        <v>0</v>
      </c>
      <c r="E22" s="22">
        <f t="shared" si="1"/>
        <v>0</v>
      </c>
      <c r="F22" s="21"/>
    </row>
    <row r="23" spans="1:6" s="2" customFormat="1" ht="15.75" customHeight="1">
      <c r="A23" s="10"/>
      <c r="B23" s="16" t="s">
        <v>47</v>
      </c>
      <c r="C23" s="23">
        <v>439132398</v>
      </c>
      <c r="D23" s="22">
        <f t="shared" si="0"/>
        <v>439132398</v>
      </c>
      <c r="E23" s="22">
        <f t="shared" si="1"/>
        <v>0</v>
      </c>
      <c r="F23" s="22"/>
    </row>
    <row r="24" spans="1:6" s="2" customFormat="1" ht="15.75" customHeight="1">
      <c r="A24" s="7" t="s">
        <v>6</v>
      </c>
      <c r="B24" s="8" t="s">
        <v>29</v>
      </c>
      <c r="C24" s="23"/>
      <c r="D24" s="22"/>
      <c r="E24" s="22"/>
      <c r="F24" s="22"/>
    </row>
    <row r="25" spans="1:6" s="2" customFormat="1" ht="15.75" customHeight="1">
      <c r="A25" s="9">
        <v>1</v>
      </c>
      <c r="B25" s="14" t="s">
        <v>7</v>
      </c>
      <c r="C25" s="23"/>
      <c r="D25" s="22"/>
      <c r="E25" s="22"/>
      <c r="F25" s="22"/>
    </row>
    <row r="26" spans="1:6" s="2" customFormat="1" ht="15.75" customHeight="1">
      <c r="A26" s="10" t="s">
        <v>8</v>
      </c>
      <c r="B26" s="11" t="s">
        <v>9</v>
      </c>
      <c r="C26" s="24"/>
      <c r="D26" s="22"/>
      <c r="E26" s="22"/>
      <c r="F26" s="22"/>
    </row>
    <row r="27" spans="1:6" s="2" customFormat="1" ht="15.75" customHeight="1">
      <c r="A27" s="10" t="s">
        <v>10</v>
      </c>
      <c r="B27" s="11" t="s">
        <v>11</v>
      </c>
      <c r="C27" s="24"/>
      <c r="D27" s="22"/>
      <c r="E27" s="22"/>
      <c r="F27" s="22"/>
    </row>
    <row r="28" spans="1:6" s="2" customFormat="1" ht="15.75" customHeight="1">
      <c r="A28" s="9">
        <v>2</v>
      </c>
      <c r="B28" s="14" t="s">
        <v>12</v>
      </c>
      <c r="C28" s="24"/>
      <c r="D28" s="22"/>
      <c r="E28" s="22"/>
      <c r="F28" s="22"/>
    </row>
    <row r="29" spans="1:6" s="2" customFormat="1" ht="15.75" customHeight="1">
      <c r="A29" s="10" t="s">
        <v>8</v>
      </c>
      <c r="B29" s="11" t="s">
        <v>13</v>
      </c>
      <c r="C29" s="23"/>
      <c r="D29" s="22"/>
      <c r="E29" s="22"/>
      <c r="F29" s="22"/>
    </row>
    <row r="30" spans="1:6" s="2" customFormat="1" ht="15.75" customHeight="1">
      <c r="A30" s="10" t="s">
        <v>10</v>
      </c>
      <c r="B30" s="11" t="s">
        <v>14</v>
      </c>
      <c r="C30" s="23"/>
      <c r="D30" s="22"/>
      <c r="E30" s="22"/>
      <c r="F30" s="22"/>
    </row>
    <row r="31" spans="1:6" s="2" customFormat="1" ht="15.75" customHeight="1">
      <c r="A31" s="7" t="s">
        <v>15</v>
      </c>
      <c r="B31" s="8" t="s">
        <v>16</v>
      </c>
      <c r="C31" s="29">
        <f>C32+C37</f>
        <v>415678500</v>
      </c>
      <c r="D31" s="29">
        <f>D32+D37</f>
        <v>415678500</v>
      </c>
      <c r="E31" s="27">
        <f>C31-D31</f>
        <v>0</v>
      </c>
      <c r="F31" s="22"/>
    </row>
    <row r="32" spans="1:6" s="2" customFormat="1" ht="15.75" customHeight="1">
      <c r="A32" s="9">
        <v>1</v>
      </c>
      <c r="B32" s="14" t="s">
        <v>4</v>
      </c>
      <c r="C32" s="27">
        <f>SUM(C33:C36)</f>
        <v>391545000</v>
      </c>
      <c r="D32" s="27">
        <f>SUM(D33:D36)</f>
        <v>391545000</v>
      </c>
      <c r="E32" s="22"/>
      <c r="F32" s="22"/>
    </row>
    <row r="33" spans="1:6" s="2" customFormat="1" ht="15.75" customHeight="1">
      <c r="A33" s="9"/>
      <c r="B33" s="16" t="s">
        <v>38</v>
      </c>
      <c r="C33" s="23">
        <v>11250000</v>
      </c>
      <c r="D33" s="22">
        <f>C33</f>
        <v>11250000</v>
      </c>
      <c r="E33" s="22"/>
      <c r="F33" s="22"/>
    </row>
    <row r="34" spans="1:6" s="2" customFormat="1" ht="15.75" customHeight="1">
      <c r="A34" s="9"/>
      <c r="B34" s="16" t="s">
        <v>39</v>
      </c>
      <c r="C34" s="23">
        <v>377700000</v>
      </c>
      <c r="D34" s="22">
        <f>C34</f>
        <v>377700000</v>
      </c>
      <c r="E34" s="22"/>
      <c r="F34" s="22"/>
    </row>
    <row r="35" spans="1:6" s="2" customFormat="1" ht="15.75" customHeight="1">
      <c r="A35" s="7"/>
      <c r="B35" s="16" t="s">
        <v>40</v>
      </c>
      <c r="C35" s="23">
        <v>2595000</v>
      </c>
      <c r="D35" s="22">
        <f>C35</f>
        <v>2595000</v>
      </c>
      <c r="E35" s="25"/>
      <c r="F35" s="26"/>
    </row>
    <row r="36" spans="1:6" s="2" customFormat="1" ht="15.75" customHeight="1">
      <c r="A36" s="7"/>
      <c r="B36" s="16" t="s">
        <v>41</v>
      </c>
      <c r="C36" s="23">
        <v>0</v>
      </c>
      <c r="D36" s="22">
        <f>C36</f>
        <v>0</v>
      </c>
      <c r="E36" s="21"/>
      <c r="F36" s="22"/>
    </row>
    <row r="37" spans="1:6" s="2" customFormat="1" ht="15.75" customHeight="1">
      <c r="A37" s="9">
        <v>2</v>
      </c>
      <c r="B37" s="8" t="s">
        <v>5</v>
      </c>
      <c r="C37" s="28">
        <f>SUM(C38:C42)</f>
        <v>24133500</v>
      </c>
      <c r="D37" s="28">
        <f>SUM(D38:D42)</f>
        <v>24133500</v>
      </c>
      <c r="E37" s="22"/>
      <c r="F37" s="22"/>
    </row>
    <row r="38" spans="1:6" s="2" customFormat="1" ht="15.75" customHeight="1">
      <c r="A38" s="9"/>
      <c r="B38" s="16" t="s">
        <v>42</v>
      </c>
      <c r="C38" s="21">
        <v>331200</v>
      </c>
      <c r="D38" s="22">
        <f>C38</f>
        <v>331200</v>
      </c>
      <c r="E38" s="22">
        <f>C38-D38</f>
        <v>0</v>
      </c>
      <c r="F38" s="22"/>
    </row>
    <row r="39" spans="1:6" s="2" customFormat="1" ht="15.75" customHeight="1">
      <c r="A39" s="9"/>
      <c r="B39" s="16" t="s">
        <v>43</v>
      </c>
      <c r="C39" s="21">
        <v>1384400</v>
      </c>
      <c r="D39" s="22">
        <f>C39</f>
        <v>1384400</v>
      </c>
      <c r="E39" s="22">
        <f>C39-D39</f>
        <v>0</v>
      </c>
      <c r="F39" s="22"/>
    </row>
    <row r="40" spans="1:6" s="2" customFormat="1" ht="15.75" customHeight="1">
      <c r="A40" s="9"/>
      <c r="B40" s="16" t="s">
        <v>44</v>
      </c>
      <c r="C40" s="22">
        <v>832500</v>
      </c>
      <c r="D40" s="22">
        <f>C40</f>
        <v>832500</v>
      </c>
      <c r="E40" s="22">
        <f>C40-D40</f>
        <v>0</v>
      </c>
      <c r="F40" s="22"/>
    </row>
    <row r="41" spans="1:6" s="2" customFormat="1" ht="15.75" customHeight="1">
      <c r="A41" s="9"/>
      <c r="B41" s="16" t="s">
        <v>45</v>
      </c>
      <c r="C41" s="22">
        <v>21585400</v>
      </c>
      <c r="D41" s="22">
        <f>C41</f>
        <v>21585400</v>
      </c>
      <c r="E41" s="22">
        <f>C41-D41</f>
        <v>0</v>
      </c>
      <c r="F41" s="22"/>
    </row>
    <row r="42" spans="1:6" s="2" customFormat="1" ht="15.75" customHeight="1">
      <c r="A42" s="9"/>
      <c r="B42" s="16" t="s">
        <v>46</v>
      </c>
      <c r="C42" s="22">
        <v>0</v>
      </c>
      <c r="D42" s="22">
        <f>C42</f>
        <v>0</v>
      </c>
      <c r="E42" s="22">
        <f>C42-D42</f>
        <v>0</v>
      </c>
      <c r="F42" s="22"/>
    </row>
    <row r="43" spans="1:6" s="2" customFormat="1" ht="15.75" customHeight="1">
      <c r="A43" s="7" t="s">
        <v>17</v>
      </c>
      <c r="B43" s="8" t="s">
        <v>30</v>
      </c>
      <c r="C43" s="22"/>
      <c r="D43" s="21"/>
      <c r="E43" s="21"/>
      <c r="F43" s="22"/>
    </row>
    <row r="44" spans="1:6" s="2" customFormat="1" ht="15.75" customHeight="1">
      <c r="A44" s="7" t="s">
        <v>2</v>
      </c>
      <c r="B44" s="8" t="s">
        <v>18</v>
      </c>
      <c r="C44" s="22"/>
      <c r="D44" s="21"/>
      <c r="E44" s="21"/>
      <c r="F44" s="22"/>
    </row>
    <row r="45" spans="1:7" s="2" customFormat="1" ht="15.75" customHeight="1">
      <c r="A45" s="7">
        <v>1</v>
      </c>
      <c r="B45" s="8" t="s">
        <v>12</v>
      </c>
      <c r="C45" s="27">
        <f>C46+C49</f>
        <v>15224500100</v>
      </c>
      <c r="D45" s="27">
        <f>D46+D49</f>
        <v>15224500100</v>
      </c>
      <c r="E45" s="27">
        <f>E46+E49</f>
        <v>0</v>
      </c>
      <c r="F45" s="22"/>
      <c r="G45" s="15"/>
    </row>
    <row r="46" spans="1:6" s="2" customFormat="1" ht="15.75" customHeight="1">
      <c r="A46" s="7" t="s">
        <v>19</v>
      </c>
      <c r="B46" s="8" t="s">
        <v>13</v>
      </c>
      <c r="C46" s="27">
        <f>C47+C48</f>
        <v>11151407046</v>
      </c>
      <c r="D46" s="27">
        <f>D47+D48</f>
        <v>11151407046</v>
      </c>
      <c r="E46" s="21">
        <f>C46-D46</f>
        <v>0</v>
      </c>
      <c r="F46" s="22"/>
    </row>
    <row r="47" spans="1:7" s="2" customFormat="1" ht="15.75" customHeight="1">
      <c r="A47" s="10"/>
      <c r="B47" s="16" t="s">
        <v>31</v>
      </c>
      <c r="C47" s="22">
        <v>7025816505</v>
      </c>
      <c r="D47" s="22">
        <f>C47</f>
        <v>7025816505</v>
      </c>
      <c r="E47" s="21">
        <f>C47-D47</f>
        <v>0</v>
      </c>
      <c r="F47" s="22"/>
      <c r="G47" s="15"/>
    </row>
    <row r="48" spans="1:6" s="2" customFormat="1" ht="15.75" customHeight="1">
      <c r="A48" s="10"/>
      <c r="B48" s="16" t="s">
        <v>32</v>
      </c>
      <c r="C48" s="22">
        <v>4125590541</v>
      </c>
      <c r="D48" s="22">
        <f>C48</f>
        <v>4125590541</v>
      </c>
      <c r="E48" s="21">
        <f>C48-D48</f>
        <v>0</v>
      </c>
      <c r="F48" s="22"/>
    </row>
    <row r="49" spans="1:6" s="2" customFormat="1" ht="15.75" customHeight="1">
      <c r="A49" s="7" t="s">
        <v>20</v>
      </c>
      <c r="B49" s="8" t="s">
        <v>14</v>
      </c>
      <c r="C49" s="27">
        <f>SUM(C50:C63)</f>
        <v>4073093054</v>
      </c>
      <c r="D49" s="27">
        <f>SUM(D50:D63)</f>
        <v>4073093054</v>
      </c>
      <c r="E49" s="21">
        <f aca="true" t="shared" si="2" ref="E49:E59">C49-D49</f>
        <v>0</v>
      </c>
      <c r="F49" s="22"/>
    </row>
    <row r="50" spans="1:7" s="2" customFormat="1" ht="15.75" customHeight="1">
      <c r="A50" s="7"/>
      <c r="B50" s="16" t="s">
        <v>62</v>
      </c>
      <c r="C50" s="22">
        <v>60000000</v>
      </c>
      <c r="D50" s="22">
        <f>C50</f>
        <v>60000000</v>
      </c>
      <c r="E50" s="21"/>
      <c r="F50" s="22"/>
      <c r="G50" s="15"/>
    </row>
    <row r="51" spans="1:6" s="2" customFormat="1" ht="15.75" customHeight="1">
      <c r="A51" s="10"/>
      <c r="B51" s="16" t="s">
        <v>36</v>
      </c>
      <c r="C51" s="22">
        <v>99388207</v>
      </c>
      <c r="D51" s="22">
        <f aca="true" t="shared" si="3" ref="D51:D63">C51</f>
        <v>99388207</v>
      </c>
      <c r="E51" s="21">
        <f t="shared" si="2"/>
        <v>0</v>
      </c>
      <c r="F51" s="22"/>
    </row>
    <row r="52" spans="1:6" s="2" customFormat="1" ht="15.75" customHeight="1">
      <c r="A52" s="10"/>
      <c r="B52" s="16" t="s">
        <v>37</v>
      </c>
      <c r="C52" s="22">
        <v>91715438</v>
      </c>
      <c r="D52" s="22">
        <f t="shared" si="3"/>
        <v>91715438</v>
      </c>
      <c r="E52" s="21">
        <f t="shared" si="2"/>
        <v>0</v>
      </c>
      <c r="F52" s="22"/>
    </row>
    <row r="53" spans="1:6" s="2" customFormat="1" ht="15.75" customHeight="1">
      <c r="A53" s="10"/>
      <c r="B53" s="16" t="s">
        <v>55</v>
      </c>
      <c r="C53" s="22">
        <v>34950000</v>
      </c>
      <c r="D53" s="22">
        <f t="shared" si="3"/>
        <v>34950000</v>
      </c>
      <c r="E53" s="21">
        <f t="shared" si="2"/>
        <v>0</v>
      </c>
      <c r="F53" s="22"/>
    </row>
    <row r="54" spans="1:7" s="2" customFormat="1" ht="31.5" customHeight="1">
      <c r="A54" s="10"/>
      <c r="B54" s="16" t="s">
        <v>52</v>
      </c>
      <c r="C54" s="22">
        <f>195000000+110000000+85800000</f>
        <v>390800000</v>
      </c>
      <c r="D54" s="22">
        <f t="shared" si="3"/>
        <v>390800000</v>
      </c>
      <c r="E54" s="21">
        <f t="shared" si="2"/>
        <v>0</v>
      </c>
      <c r="F54" s="22"/>
      <c r="G54" s="15"/>
    </row>
    <row r="55" spans="1:6" s="2" customFormat="1" ht="65.25" customHeight="1">
      <c r="A55" s="10"/>
      <c r="B55" s="16" t="s">
        <v>50</v>
      </c>
      <c r="C55" s="22">
        <f>144000000+336000000</f>
        <v>480000000</v>
      </c>
      <c r="D55" s="22">
        <f t="shared" si="3"/>
        <v>480000000</v>
      </c>
      <c r="E55" s="21">
        <f t="shared" si="2"/>
        <v>0</v>
      </c>
      <c r="F55" s="22"/>
    </row>
    <row r="56" spans="1:6" s="2" customFormat="1" ht="68.25" customHeight="1">
      <c r="A56" s="10"/>
      <c r="B56" s="16" t="s">
        <v>60</v>
      </c>
      <c r="C56" s="22">
        <f>64331000+9895000</f>
        <v>74226000</v>
      </c>
      <c r="D56" s="22">
        <f t="shared" si="3"/>
        <v>74226000</v>
      </c>
      <c r="E56" s="21">
        <f t="shared" si="2"/>
        <v>0</v>
      </c>
      <c r="F56" s="22"/>
    </row>
    <row r="57" spans="1:6" s="2" customFormat="1" ht="52.5" customHeight="1">
      <c r="A57" s="10"/>
      <c r="B57" s="20" t="s">
        <v>61</v>
      </c>
      <c r="C57" s="22">
        <f>52688000+33550000</f>
        <v>86238000</v>
      </c>
      <c r="D57" s="22">
        <f t="shared" si="3"/>
        <v>86238000</v>
      </c>
      <c r="E57" s="21">
        <f t="shared" si="2"/>
        <v>0</v>
      </c>
      <c r="F57" s="22"/>
    </row>
    <row r="58" spans="1:6" s="2" customFormat="1" ht="36" customHeight="1">
      <c r="A58" s="10"/>
      <c r="B58" s="20" t="s">
        <v>54</v>
      </c>
      <c r="C58" s="22">
        <f>334090909+147000000</f>
        <v>481090909</v>
      </c>
      <c r="D58" s="22">
        <f t="shared" si="3"/>
        <v>481090909</v>
      </c>
      <c r="E58" s="21">
        <f t="shared" si="2"/>
        <v>0</v>
      </c>
      <c r="F58" s="22"/>
    </row>
    <row r="59" spans="1:6" s="2" customFormat="1" ht="31.5" customHeight="1">
      <c r="A59" s="35"/>
      <c r="B59" s="36" t="s">
        <v>53</v>
      </c>
      <c r="C59" s="37">
        <f>671711440+67779000</f>
        <v>739490440</v>
      </c>
      <c r="D59" s="22">
        <f t="shared" si="3"/>
        <v>739490440</v>
      </c>
      <c r="E59" s="38">
        <f t="shared" si="2"/>
        <v>0</v>
      </c>
      <c r="F59" s="37"/>
    </row>
    <row r="60" spans="1:6" ht="15.75">
      <c r="A60" s="39"/>
      <c r="B60" s="42" t="s">
        <v>56</v>
      </c>
      <c r="C60" s="40">
        <f>22353725+32184000</f>
        <v>54537725</v>
      </c>
      <c r="D60" s="22">
        <f t="shared" si="3"/>
        <v>54537725</v>
      </c>
      <c r="E60" s="41"/>
      <c r="F60" s="41"/>
    </row>
    <row r="61" spans="1:6" ht="15.75">
      <c r="A61" s="39"/>
      <c r="B61" s="42" t="s">
        <v>57</v>
      </c>
      <c r="C61" s="40">
        <v>540000</v>
      </c>
      <c r="D61" s="22">
        <f t="shared" si="3"/>
        <v>540000</v>
      </c>
      <c r="E61" s="41"/>
      <c r="F61" s="41"/>
    </row>
    <row r="62" spans="1:6" ht="63">
      <c r="A62" s="39"/>
      <c r="B62" s="16" t="s">
        <v>58</v>
      </c>
      <c r="C62" s="40">
        <f>378169090+233700000</f>
        <v>611869090</v>
      </c>
      <c r="D62" s="22">
        <f t="shared" si="3"/>
        <v>611869090</v>
      </c>
      <c r="E62" s="41"/>
      <c r="F62" s="41"/>
    </row>
    <row r="63" spans="1:6" ht="15.75">
      <c r="A63" s="39"/>
      <c r="B63" s="42" t="s">
        <v>59</v>
      </c>
      <c r="C63" s="40">
        <f>796000000+66375000+5241545+630700</f>
        <v>868247245</v>
      </c>
      <c r="D63" s="22">
        <f t="shared" si="3"/>
        <v>868247245</v>
      </c>
      <c r="E63" s="41"/>
      <c r="F63" s="41"/>
    </row>
  </sheetData>
  <sheetProtection formatCells="0" formatColumns="0" formatRows="0" insertColumns="0" insertRows="0" insertHyperlinks="0" deleteColumns="0" deleteRows="0" sort="0" autoFilter="0" pivotTables="0"/>
  <mergeCells count="8">
    <mergeCell ref="A6:F6"/>
    <mergeCell ref="C7:D7"/>
    <mergeCell ref="E7:F7"/>
    <mergeCell ref="A1:B1"/>
    <mergeCell ref="A2:B2"/>
    <mergeCell ref="A3:F3"/>
    <mergeCell ref="A4:F4"/>
    <mergeCell ref="A5:F5"/>
  </mergeCells>
  <printOptions/>
  <pageMargins left="0" right="0" top="0.35" bottom="0.16" header="0.31" footer="0.3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MyPC</cp:lastModifiedBy>
  <cp:lastPrinted>2024-04-01T03:14:49Z</cp:lastPrinted>
  <dcterms:created xsi:type="dcterms:W3CDTF">2016-10-14T13:52:32Z</dcterms:created>
  <dcterms:modified xsi:type="dcterms:W3CDTF">2024-04-01T06:45:22Z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y fmtid="{D5CDD505-2E9C-101B-9397-08002B2CF9AE}" pid="3" name="_dlc_DocId">
    <vt:lpwstr>QY5UZ4ZQWDMN-1850682920-872</vt:lpwstr>
  </property>
  <property fmtid="{D5CDD505-2E9C-101B-9397-08002B2CF9AE}" pid="4" name="_dlc_DocIdItemGuid">
    <vt:lpwstr>c6292773-8b68-473c-9cbe-1e34e5461d60</vt:lpwstr>
  </property>
  <property fmtid="{D5CDD505-2E9C-101B-9397-08002B2CF9AE}" pid="5" name="_dlc_DocIdUrl">
    <vt:lpwstr>https://sxd.dongnai.gov.vn/_layouts/15/DocIdRedir.aspx?ID=QY5UZ4ZQWDMN-1850682920-872, QY5UZ4ZQWDMN-1850682920-872</vt:lpwstr>
  </property>
</Properties>
</file>